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11460" windowHeight="564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38" i="1"/>
  <c r="F34"/>
  <c r="F33"/>
  <c r="F25"/>
  <c r="F24"/>
  <c r="F23"/>
  <c r="F22"/>
  <c r="F21"/>
  <c r="F20"/>
  <c r="F19"/>
  <c r="F18"/>
  <c r="F17"/>
  <c r="F16"/>
  <c r="F15"/>
  <c r="F13"/>
  <c r="F12"/>
  <c r="F11"/>
  <c r="F10"/>
  <c r="F9"/>
  <c r="F8"/>
  <c r="F7"/>
  <c r="F5" l="1"/>
  <c r="F26" l="1"/>
  <c r="F27" s="1"/>
  <c r="F36" s="1"/>
  <c r="F32"/>
  <c r="F39" l="1"/>
</calcChain>
</file>

<file path=xl/sharedStrings.xml><?xml version="1.0" encoding="utf-8"?>
<sst xmlns="http://schemas.openxmlformats.org/spreadsheetml/2006/main" count="44" uniqueCount="42">
  <si>
    <t xml:space="preserve">Slutlig sammanställning av verksamhetsåret </t>
  </si>
  <si>
    <t>2017-07-01 t.o.m. 2018-06-30</t>
  </si>
  <si>
    <t>Resultaträkning</t>
  </si>
  <si>
    <t>Saldo in SEK</t>
  </si>
  <si>
    <t>Kommentar</t>
  </si>
  <si>
    <t>Intäkter</t>
  </si>
  <si>
    <t>Medlemsavgifter (flera kalenderår)</t>
  </si>
  <si>
    <t>Sponsor- och tryckbidrag</t>
  </si>
  <si>
    <t>Intäkter vid utflykter/resor</t>
  </si>
  <si>
    <t>Försäljning av böcker och skrifter</t>
  </si>
  <si>
    <t>Lottförsäljning</t>
  </si>
  <si>
    <t>Extra intäkter -&gt; Gåva</t>
  </si>
  <si>
    <t>Extra intäkter -&gt; Skuld</t>
  </si>
  <si>
    <t>Utgifter</t>
  </si>
  <si>
    <t>Köp av böcker/DVD</t>
  </si>
  <si>
    <t>Girokostnader</t>
  </si>
  <si>
    <t>Boktryckning etc</t>
  </si>
  <si>
    <t>Porto etc</t>
  </si>
  <si>
    <t>Representation/uppvaktn</t>
  </si>
  <si>
    <t>Marknadsföring</t>
  </si>
  <si>
    <t>Utgifter för utflykter/resor</t>
  </si>
  <si>
    <t>Reseersättning</t>
  </si>
  <si>
    <t>Web/IT</t>
  </si>
  <si>
    <t>Föreningsavgifter</t>
  </si>
  <si>
    <t>Överf NEFS</t>
  </si>
  <si>
    <t>Saldo ut</t>
  </si>
  <si>
    <t>Resultat</t>
  </si>
  <si>
    <t>Balansräkning</t>
  </si>
  <si>
    <t>Ingående balans</t>
  </si>
  <si>
    <t>SEK</t>
  </si>
  <si>
    <t>Likvida medel vid verksamhetsårets början</t>
  </si>
  <si>
    <t>Övriga fordringar</t>
  </si>
  <si>
    <t>Övriga skulder</t>
  </si>
  <si>
    <t>Förändringar under verksamhetsåret</t>
  </si>
  <si>
    <t>Årets resultat</t>
  </si>
  <si>
    <t>Utgående balans</t>
  </si>
  <si>
    <t xml:space="preserve">Anm: </t>
  </si>
  <si>
    <t>Inga slutsatser kan dras om sällskapets ekonomi och trender</t>
  </si>
  <si>
    <t>Antalet medlemmar år 2018 var</t>
  </si>
  <si>
    <t>per 180914</t>
  </si>
  <si>
    <t xml:space="preserve">(MV för åren 2014-2017 var 231) </t>
  </si>
  <si>
    <t>Utgift för tryckning och distribution av årets skrift ca 16000 kr ej medtaget, intäkt från NEFS-konto vid årets slut ca 4500 kr ej medtaget.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</si>
</sst>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2" fillId="0" borderId="1" xfId="0" applyFont="1" applyBorder="1"/>
    <xf numFmtId="0" fontId="0" fillId="0" borderId="2" xfId="0" applyBorder="1"/>
    <xf numFmtId="2" fontId="2" fillId="0" borderId="1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3" fillId="0" borderId="7" xfId="0" applyFont="1" applyBorder="1"/>
    <xf numFmtId="0" fontId="0" fillId="0" borderId="0" xfId="0" applyBorder="1"/>
    <xf numFmtId="2" fontId="0" fillId="0" borderId="7" xfId="0" applyNumberFormat="1" applyBorder="1"/>
    <xf numFmtId="0" fontId="3" fillId="0" borderId="8" xfId="0" applyFont="1" applyBorder="1"/>
    <xf numFmtId="0" fontId="3" fillId="0" borderId="9" xfId="0" applyFont="1" applyBorder="1"/>
    <xf numFmtId="0" fontId="0" fillId="0" borderId="10" xfId="0" applyBorder="1"/>
    <xf numFmtId="2" fontId="0" fillId="0" borderId="9" xfId="0" applyNumberFormat="1" applyBorder="1"/>
    <xf numFmtId="0" fontId="3" fillId="0" borderId="11" xfId="0" applyFont="1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3" fillId="0" borderId="3" xfId="0" applyFont="1" applyBorder="1"/>
    <xf numFmtId="0" fontId="2" fillId="0" borderId="1" xfId="0" applyFont="1" applyFill="1" applyBorder="1"/>
    <xf numFmtId="2" fontId="2" fillId="0" borderId="3" xfId="0" applyNumberFormat="1" applyFont="1" applyBorder="1"/>
    <xf numFmtId="0" fontId="2" fillId="0" borderId="2" xfId="0" applyFont="1" applyBorder="1"/>
    <xf numFmtId="0" fontId="2" fillId="0" borderId="0" xfId="0" applyFont="1" applyBorder="1"/>
    <xf numFmtId="2" fontId="2" fillId="0" borderId="8" xfId="0" applyNumberFormat="1" applyFont="1" applyBorder="1"/>
    <xf numFmtId="0" fontId="2" fillId="0" borderId="0" xfId="0" applyFont="1"/>
    <xf numFmtId="2" fontId="2" fillId="0" borderId="0" xfId="0" applyNumberFormat="1" applyFont="1"/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28;kenskaper%20FH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KB2006"/>
      <sheetName val="RR2006"/>
      <sheetName val="KB2007"/>
      <sheetName val="RR2007"/>
      <sheetName val="KB2008"/>
      <sheetName val="RR2008"/>
      <sheetName val="KB2009"/>
      <sheetName val="RR2009"/>
      <sheetName val="KB2010"/>
      <sheetName val="RR2010"/>
      <sheetName val="smst 09-10"/>
      <sheetName val="KB2011"/>
      <sheetName val="RR2011"/>
      <sheetName val="smst 10-11"/>
      <sheetName val="KB2012"/>
      <sheetName val="RR2012"/>
      <sheetName val="smst 11-12"/>
      <sheetName val="KB2013"/>
      <sheetName val="RR2013"/>
      <sheetName val="smst 12-13"/>
      <sheetName val="KB2014"/>
      <sheetName val="RR2014"/>
      <sheetName val="smst 13-14"/>
      <sheetName val="KB2015"/>
      <sheetName val="RR2015"/>
      <sheetName val="smst 14-15"/>
      <sheetName val="KB2016"/>
      <sheetName val="RR2016"/>
      <sheetName val="smst 15-16"/>
      <sheetName val="KB2017"/>
      <sheetName val="RR2017"/>
      <sheetName val="smst 16-17"/>
      <sheetName val="KB2018"/>
      <sheetName val="RR2018"/>
      <sheetName val="smst 17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4">
          <cell r="F44">
            <v>112746.68999999997</v>
          </cell>
        </row>
        <row r="52">
          <cell r="B52">
            <v>8680</v>
          </cell>
          <cell r="E52">
            <v>485</v>
          </cell>
        </row>
        <row r="53">
          <cell r="B53">
            <v>1178</v>
          </cell>
          <cell r="E53">
            <v>390</v>
          </cell>
        </row>
        <row r="54">
          <cell r="B54">
            <v>0</v>
          </cell>
          <cell r="E54">
            <v>0</v>
          </cell>
        </row>
        <row r="55">
          <cell r="B55">
            <v>0</v>
          </cell>
          <cell r="E55">
            <v>0</v>
          </cell>
        </row>
        <row r="56">
          <cell r="B56">
            <v>13500</v>
          </cell>
          <cell r="E56">
            <v>0</v>
          </cell>
        </row>
        <row r="57">
          <cell r="B57">
            <v>0</v>
          </cell>
          <cell r="E57">
            <v>0</v>
          </cell>
        </row>
        <row r="58">
          <cell r="B58">
            <v>0</v>
          </cell>
          <cell r="E58">
            <v>0</v>
          </cell>
        </row>
        <row r="59">
          <cell r="B59">
            <v>0</v>
          </cell>
          <cell r="E59">
            <v>0</v>
          </cell>
        </row>
        <row r="60">
          <cell r="B60">
            <v>610</v>
          </cell>
          <cell r="E60">
            <v>2000</v>
          </cell>
        </row>
        <row r="61">
          <cell r="B61">
            <v>0</v>
          </cell>
          <cell r="E61">
            <v>0</v>
          </cell>
        </row>
        <row r="62">
          <cell r="B62">
            <v>1000</v>
          </cell>
          <cell r="E62">
            <v>-200</v>
          </cell>
        </row>
        <row r="63">
          <cell r="B63">
            <v>2455.63</v>
          </cell>
          <cell r="E63">
            <v>0</v>
          </cell>
        </row>
        <row r="64">
          <cell r="B64">
            <v>0</v>
          </cell>
          <cell r="E64">
            <v>0</v>
          </cell>
        </row>
        <row r="65">
          <cell r="B65">
            <v>1155</v>
          </cell>
        </row>
        <row r="66">
          <cell r="B66">
            <v>0</v>
          </cell>
        </row>
        <row r="67">
          <cell r="B67">
            <v>0</v>
          </cell>
        </row>
        <row r="70">
          <cell r="B70">
            <v>-84</v>
          </cell>
        </row>
        <row r="71">
          <cell r="B71">
            <v>0</v>
          </cell>
        </row>
        <row r="72">
          <cell r="B72">
            <v>0</v>
          </cell>
        </row>
        <row r="74">
          <cell r="B74">
            <v>0</v>
          </cell>
          <cell r="E74">
            <v>0</v>
          </cell>
        </row>
        <row r="75">
          <cell r="B75">
            <v>0</v>
          </cell>
          <cell r="E75">
            <v>0</v>
          </cell>
        </row>
        <row r="76">
          <cell r="B76">
            <v>-369.78</v>
          </cell>
          <cell r="E76">
            <v>0</v>
          </cell>
        </row>
        <row r="77">
          <cell r="B77">
            <v>0</v>
          </cell>
          <cell r="E77">
            <v>0</v>
          </cell>
        </row>
        <row r="78">
          <cell r="B78">
            <v>0</v>
          </cell>
          <cell r="E78">
            <v>0</v>
          </cell>
        </row>
        <row r="79">
          <cell r="B79">
            <v>-4938</v>
          </cell>
          <cell r="E79">
            <v>-1510</v>
          </cell>
        </row>
        <row r="80">
          <cell r="B80">
            <v>-1192</v>
          </cell>
          <cell r="E80">
            <v>0</v>
          </cell>
        </row>
        <row r="81">
          <cell r="B81">
            <v>-10921.17</v>
          </cell>
          <cell r="E81">
            <v>0</v>
          </cell>
        </row>
        <row r="82">
          <cell r="B82">
            <v>0</v>
          </cell>
          <cell r="E82">
            <v>0</v>
          </cell>
        </row>
        <row r="83">
          <cell r="B83">
            <v>-732</v>
          </cell>
          <cell r="E83">
            <v>0</v>
          </cell>
        </row>
        <row r="84">
          <cell r="B84">
            <v>0</v>
          </cell>
          <cell r="E84">
            <v>-1500</v>
          </cell>
        </row>
        <row r="85">
          <cell r="B85">
            <v>-1116.5</v>
          </cell>
          <cell r="E85">
            <v>0</v>
          </cell>
        </row>
        <row r="86">
          <cell r="B86">
            <v>-500</v>
          </cell>
          <cell r="E86">
            <v>0</v>
          </cell>
        </row>
      </sheetData>
      <sheetData sheetId="32"/>
      <sheetData sheetId="33"/>
      <sheetData sheetId="34">
        <row r="6">
          <cell r="B6">
            <v>0</v>
          </cell>
          <cell r="E6">
            <v>160</v>
          </cell>
        </row>
        <row r="7">
          <cell r="B7">
            <v>700</v>
          </cell>
          <cell r="E7">
            <v>0</v>
          </cell>
        </row>
        <row r="8">
          <cell r="B8">
            <v>7610</v>
          </cell>
          <cell r="E8">
            <v>0</v>
          </cell>
        </row>
        <row r="9">
          <cell r="B9">
            <v>20910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54507</v>
          </cell>
          <cell r="E11">
            <v>0</v>
          </cell>
        </row>
        <row r="12">
          <cell r="B12">
            <v>0</v>
          </cell>
          <cell r="E12">
            <v>0</v>
          </cell>
        </row>
        <row r="13">
          <cell r="B13">
            <v>0</v>
          </cell>
          <cell r="E13">
            <v>0</v>
          </cell>
        </row>
        <row r="14">
          <cell r="B14">
            <v>0</v>
          </cell>
          <cell r="E14">
            <v>0</v>
          </cell>
        </row>
        <row r="15">
          <cell r="B15">
            <v>4588.1000000000004</v>
          </cell>
          <cell r="E15">
            <v>0</v>
          </cell>
        </row>
        <row r="16">
          <cell r="B16">
            <v>18735.650000000001</v>
          </cell>
          <cell r="E16">
            <v>0</v>
          </cell>
        </row>
        <row r="17">
          <cell r="B17">
            <v>0</v>
          </cell>
          <cell r="E17">
            <v>0</v>
          </cell>
        </row>
        <row r="18">
          <cell r="B18">
            <v>730</v>
          </cell>
        </row>
        <row r="19">
          <cell r="B19">
            <v>0</v>
          </cell>
        </row>
        <row r="20">
          <cell r="B20">
            <v>0</v>
          </cell>
          <cell r="E20">
            <v>0</v>
          </cell>
        </row>
        <row r="23">
          <cell r="B23">
            <v>-17</v>
          </cell>
        </row>
        <row r="24">
          <cell r="B24">
            <v>0</v>
          </cell>
        </row>
        <row r="25">
          <cell r="B25">
            <v>-1349</v>
          </cell>
        </row>
        <row r="27">
          <cell r="B27">
            <v>-6888</v>
          </cell>
          <cell r="E27">
            <v>0</v>
          </cell>
        </row>
        <row r="28">
          <cell r="B28">
            <v>-19200</v>
          </cell>
          <cell r="E28">
            <v>0</v>
          </cell>
        </row>
        <row r="29">
          <cell r="B29">
            <v>-11880</v>
          </cell>
          <cell r="E29">
            <v>0</v>
          </cell>
        </row>
        <row r="30">
          <cell r="B30">
            <v>-44290</v>
          </cell>
          <cell r="E30">
            <v>0</v>
          </cell>
        </row>
        <row r="31">
          <cell r="B31">
            <v>-370</v>
          </cell>
          <cell r="E31">
            <v>0</v>
          </cell>
        </row>
        <row r="32">
          <cell r="B32">
            <v>0</v>
          </cell>
          <cell r="E32">
            <v>-204</v>
          </cell>
        </row>
        <row r="33">
          <cell r="B33">
            <v>0</v>
          </cell>
          <cell r="E33">
            <v>0</v>
          </cell>
        </row>
        <row r="34">
          <cell r="B34">
            <v>0</v>
          </cell>
          <cell r="E34">
            <v>0</v>
          </cell>
        </row>
        <row r="35">
          <cell r="B35">
            <v>0</v>
          </cell>
          <cell r="E35">
            <v>0</v>
          </cell>
        </row>
        <row r="36">
          <cell r="B36">
            <v>-499</v>
          </cell>
          <cell r="E36">
            <v>0</v>
          </cell>
        </row>
        <row r="37">
          <cell r="B37">
            <v>-718</v>
          </cell>
          <cell r="E37">
            <v>0</v>
          </cell>
        </row>
        <row r="38">
          <cell r="B38">
            <v>-99</v>
          </cell>
          <cell r="E38">
            <v>0</v>
          </cell>
        </row>
        <row r="39">
          <cell r="B39">
            <v>-500</v>
          </cell>
          <cell r="E39">
            <v>0</v>
          </cell>
        </row>
        <row r="93">
          <cell r="E93">
            <v>0</v>
          </cell>
        </row>
        <row r="94">
          <cell r="E94">
            <v>-101</v>
          </cell>
        </row>
        <row r="95">
          <cell r="E95">
            <v>-200</v>
          </cell>
        </row>
        <row r="101">
          <cell r="E101">
            <v>1470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31" workbookViewId="0">
      <selection activeCell="A42" sqref="A42:XFD43"/>
    </sheetView>
  </sheetViews>
  <sheetFormatPr defaultRowHeight="14.4"/>
  <cols>
    <col min="4" max="4" width="9" customWidth="1"/>
    <col min="6" max="6" width="11.33203125" customWidth="1"/>
    <col min="7" max="7" width="22.109375" customWidth="1"/>
    <col min="8" max="8" width="11.33203125" customWidth="1"/>
    <col min="9" max="9" width="9.5546875" bestFit="1" customWidth="1"/>
    <col min="12" max="12" width="10.33203125" bestFit="1" customWidth="1"/>
  </cols>
  <sheetData>
    <row r="1" spans="1:7" ht="17.399999999999999">
      <c r="A1" s="1" t="s">
        <v>0</v>
      </c>
      <c r="G1" s="1"/>
    </row>
    <row r="2" spans="1:7" ht="17.399999999999999">
      <c r="A2" s="1" t="s">
        <v>1</v>
      </c>
      <c r="G2" s="2">
        <v>43373</v>
      </c>
    </row>
    <row r="3" spans="1:7" ht="17.399999999999999">
      <c r="A3" s="1"/>
      <c r="G3" s="2"/>
    </row>
    <row r="4" spans="1:7" ht="18" thickBot="1">
      <c r="A4" s="1" t="s">
        <v>2</v>
      </c>
    </row>
    <row r="5" spans="1:7" ht="15" thickBot="1">
      <c r="A5" s="3" t="s">
        <v>3</v>
      </c>
      <c r="B5" s="4"/>
      <c r="C5" s="4"/>
      <c r="D5" s="4"/>
      <c r="E5" s="4"/>
      <c r="F5" s="5">
        <f ca="1">[1]RR2017!F44</f>
        <v>112746.68999999997</v>
      </c>
      <c r="G5" s="6" t="s">
        <v>4</v>
      </c>
    </row>
    <row r="6" spans="1:7">
      <c r="A6" s="7" t="s">
        <v>5</v>
      </c>
      <c r="B6" s="8"/>
      <c r="C6" s="8"/>
      <c r="D6" s="8"/>
      <c r="E6" s="8"/>
      <c r="F6" s="9"/>
      <c r="G6" s="10"/>
    </row>
    <row r="7" spans="1:7">
      <c r="A7" s="11" t="s">
        <v>6</v>
      </c>
      <c r="B7" s="12"/>
      <c r="C7" s="12"/>
      <c r="D7" s="12"/>
      <c r="E7" s="12"/>
      <c r="F7" s="13">
        <f>[1]RR2017!B61+[1]RR2017!B62+[1]RR2017!B63+[1]RR2017!B64+[1]RR2017!E61+[1]RR2017!E62+[1]RR2017!E63+[1]RR2017!E64+[1]RR2018!B15+[1]RR2018!B16+[1]RR2018!B17+[1]RR2018!E15+[1]RR2018!E16+[1]RR2018!E17</f>
        <v>26579.38</v>
      </c>
      <c r="G7" s="14"/>
    </row>
    <row r="8" spans="1:7">
      <c r="A8" s="11" t="s">
        <v>7</v>
      </c>
      <c r="B8" s="12"/>
      <c r="C8" s="12"/>
      <c r="D8" s="12"/>
      <c r="E8" s="12"/>
      <c r="F8" s="13">
        <f>[1]RR2018!B13+[1]RR2018!E13+[1]RR2017!B59+[1]RR2017!E59</f>
        <v>0</v>
      </c>
      <c r="G8" s="14"/>
    </row>
    <row r="9" spans="1:7">
      <c r="A9" s="11" t="s">
        <v>8</v>
      </c>
      <c r="B9" s="12"/>
      <c r="C9" s="12"/>
      <c r="D9" s="12"/>
      <c r="E9" s="12"/>
      <c r="F9" s="13">
        <f>[1]RR2017!B54+[1]RR2017!E54+[1]RR2017!B55+[1]RR2017!E55+[1]RR2017!B56+[1]RR2017!E56+[1]RR2017!B57+[1]RR2017!E57+[1]RR2017!B58+[1]RR2017!E58+[1]RR2018!B8+[1]RR2018!E8+[1]RR2018!B9+[1]RR2018!E9+[1]RR2018!B10+[1]RR2018!E10+[1]RR2018!B11+[1]RR2018!E11+[1]RR2018!B12+[1]RR2018!E12</f>
        <v>96527</v>
      </c>
      <c r="G9" s="14"/>
    </row>
    <row r="10" spans="1:7">
      <c r="A10" s="11" t="s">
        <v>9</v>
      </c>
      <c r="B10" s="12"/>
      <c r="C10" s="12"/>
      <c r="D10" s="12"/>
      <c r="E10" s="12"/>
      <c r="F10" s="13">
        <f>[1]RR2017!B52+[1]RR2017!B53+[1]RR2017!E52+[1]RR2017!E53+[1]RR2018!B6+[1]RR2018!B7+[1]RR2018!E6+[1]RR2018!E7</f>
        <v>11593</v>
      </c>
      <c r="G10" s="14"/>
    </row>
    <row r="11" spans="1:7">
      <c r="A11" s="11" t="s">
        <v>10</v>
      </c>
      <c r="B11" s="12"/>
      <c r="C11" s="12"/>
      <c r="D11" s="12"/>
      <c r="E11" s="12"/>
      <c r="F11" s="13">
        <f>[1]RR2017!B60+[1]RR2018!B14+[1]RR2018!E14+[1]RR2017!E60</f>
        <v>2610</v>
      </c>
      <c r="G11" s="14"/>
    </row>
    <row r="12" spans="1:7">
      <c r="A12" s="11" t="s">
        <v>11</v>
      </c>
      <c r="B12" s="12"/>
      <c r="C12" s="12"/>
      <c r="D12" s="12"/>
      <c r="E12" s="12"/>
      <c r="F12" s="13">
        <f>[1]RR2017!B65+[1]RR2017!E72+[1]RR2018!B18+[1]RR2018!E20</f>
        <v>1885</v>
      </c>
      <c r="G12" s="14"/>
    </row>
    <row r="13" spans="1:7" ht="15" thickBot="1">
      <c r="A13" s="15" t="s">
        <v>12</v>
      </c>
      <c r="B13" s="16"/>
      <c r="C13" s="16"/>
      <c r="D13" s="16"/>
      <c r="E13" s="16"/>
      <c r="F13" s="17">
        <f>[1]RR2018!B19+[1]RR2017!B66</f>
        <v>0</v>
      </c>
      <c r="G13" s="18"/>
    </row>
    <row r="14" spans="1:7">
      <c r="A14" s="19" t="s">
        <v>13</v>
      </c>
      <c r="B14" s="12"/>
      <c r="C14" s="12"/>
      <c r="D14" s="12"/>
      <c r="E14" s="12"/>
      <c r="F14" s="20"/>
      <c r="G14" s="10"/>
    </row>
    <row r="15" spans="1:7">
      <c r="A15" s="11" t="s">
        <v>14</v>
      </c>
      <c r="B15" s="12"/>
      <c r="C15" s="12"/>
      <c r="D15" s="12"/>
      <c r="E15" s="12"/>
      <c r="F15" s="13">
        <f>[1]RR2017!B80+[1]RR2017!E80+[1]RR2018!E33+[1]RR2018!B33</f>
        <v>-1192</v>
      </c>
      <c r="G15" s="14"/>
    </row>
    <row r="16" spans="1:7">
      <c r="A16" s="11" t="s">
        <v>15</v>
      </c>
      <c r="B16" s="12"/>
      <c r="C16" s="12"/>
      <c r="D16" s="12"/>
      <c r="E16" s="12"/>
      <c r="F16" s="13">
        <f>[1]RR2017!B70+[1]RR2017!B71+[1]RR2017!B72+[1]RR2018!B23+[1]RR2018!B24+[1]RR2018!B25</f>
        <v>-1450</v>
      </c>
      <c r="G16" s="21"/>
    </row>
    <row r="17" spans="1:7">
      <c r="A17" s="11" t="s">
        <v>16</v>
      </c>
      <c r="B17" s="12"/>
      <c r="C17" s="12"/>
      <c r="D17" s="12"/>
      <c r="E17" s="12"/>
      <c r="F17" s="13">
        <f>[1]RR2017!B81+[1]RR2017!E81+[1]RR2018!B34+[1]RR2018!E34</f>
        <v>-10921.17</v>
      </c>
      <c r="G17" s="21"/>
    </row>
    <row r="18" spans="1:7">
      <c r="A18" s="11" t="s">
        <v>17</v>
      </c>
      <c r="B18" s="12"/>
      <c r="C18" s="12"/>
      <c r="D18" s="12"/>
      <c r="E18" s="12"/>
      <c r="F18" s="13">
        <f>[1]RR2017!B79+[1]RR2017!E79+[1]RR2018!B32+[1]RR2018!E32</f>
        <v>-6652</v>
      </c>
      <c r="G18" s="14"/>
    </row>
    <row r="19" spans="1:7">
      <c r="A19" s="11" t="s">
        <v>18</v>
      </c>
      <c r="B19" s="12"/>
      <c r="C19" s="12"/>
      <c r="D19" s="12"/>
      <c r="E19" s="12"/>
      <c r="F19" s="13">
        <f>[1]RR2017!B83+[1]RR2018!B36+[1]RR2017!E83+[1]RR2018!E36</f>
        <v>-1231</v>
      </c>
      <c r="G19" s="21"/>
    </row>
    <row r="20" spans="1:7">
      <c r="A20" s="11" t="s">
        <v>19</v>
      </c>
      <c r="B20" s="12"/>
      <c r="C20" s="12"/>
      <c r="D20" s="12"/>
      <c r="E20" s="12"/>
      <c r="F20" s="13">
        <f>[1]RR2017!B82+[1]RR2017!E82+[1]RR2018!B35+[1]RR2018!E35</f>
        <v>0</v>
      </c>
      <c r="G20" s="21"/>
    </row>
    <row r="21" spans="1:7">
      <c r="A21" s="11" t="s">
        <v>20</v>
      </c>
      <c r="B21" s="12"/>
      <c r="C21" s="12"/>
      <c r="D21" s="12"/>
      <c r="E21" s="12"/>
      <c r="F21" s="13">
        <f>[1]RR2017!B74+[1]RR2017!E74+[1]RR2017!B75+[1]RR2017!E75+[1]RR2017!B76+[1]RR2017!E76+[1]RR2017!B77+[1]RR2017!E77+[1]RR2017!B78+[1]RR2017!E78+[1]RR2018!B27+[1]RR2018!E27+[1]RR2018!B28+[1]RR2018!E28+[1]RR2018!B29+[1]RR2018!E29+[1]RR2018!B30+[1]RR2018!E30+[1]RR2018!B31+[1]RR2018!E31</f>
        <v>-82997.78</v>
      </c>
      <c r="G21" s="21"/>
    </row>
    <row r="22" spans="1:7">
      <c r="A22" s="11" t="s">
        <v>21</v>
      </c>
      <c r="B22" s="12"/>
      <c r="C22" s="12"/>
      <c r="D22" s="12"/>
      <c r="E22" s="12"/>
      <c r="F22" s="13">
        <f>[1]RR2017!B84+[1]RR2017!E84+[1]RR2018!B37+[1]RR2018!E37</f>
        <v>-2218</v>
      </c>
      <c r="G22" s="21"/>
    </row>
    <row r="23" spans="1:7">
      <c r="A23" s="11" t="s">
        <v>22</v>
      </c>
      <c r="B23" s="12"/>
      <c r="C23" s="12"/>
      <c r="D23" s="12"/>
      <c r="E23" s="12"/>
      <c r="F23" s="13">
        <f>[1]RR2017!B85+[1]RR2017!E85+[1]RR2018!B38+[1]RR2018!E38</f>
        <v>-1215.5</v>
      </c>
      <c r="G23" s="21"/>
    </row>
    <row r="24" spans="1:7">
      <c r="A24" s="11" t="s">
        <v>23</v>
      </c>
      <c r="B24" s="12"/>
      <c r="C24" s="12"/>
      <c r="D24" s="12"/>
      <c r="E24" s="12"/>
      <c r="F24" s="13">
        <f>[1]RR2017!B86+[1]RR2017!E86+[1]RR2018!B39+[1]RR2018!E39</f>
        <v>-1000</v>
      </c>
      <c r="G24" s="21"/>
    </row>
    <row r="25" spans="1:7" ht="15" thickBot="1">
      <c r="A25" s="11" t="s">
        <v>24</v>
      </c>
      <c r="B25" s="12"/>
      <c r="C25" s="12"/>
      <c r="D25" s="12"/>
      <c r="E25" s="12"/>
      <c r="F25" s="13">
        <f>[1]RR2017!B67+[1]RR2018!B20</f>
        <v>0</v>
      </c>
      <c r="G25" s="22"/>
    </row>
    <row r="26" spans="1:7" ht="15" thickBot="1">
      <c r="A26" s="3" t="s">
        <v>25</v>
      </c>
      <c r="B26" s="4"/>
      <c r="C26" s="4"/>
      <c r="D26" s="4"/>
      <c r="E26" s="4"/>
      <c r="F26" s="5">
        <f ca="1">SUM(F5:F25)</f>
        <v>143063.61999999997</v>
      </c>
      <c r="G26" s="23"/>
    </row>
    <row r="27" spans="1:7" ht="15" thickBot="1">
      <c r="A27" s="24" t="s">
        <v>26</v>
      </c>
      <c r="B27" s="4"/>
      <c r="C27" s="4"/>
      <c r="D27" s="4"/>
      <c r="E27" s="4"/>
      <c r="F27" s="25">
        <f ca="1">F26-F5</f>
        <v>30316.929999999993</v>
      </c>
    </row>
    <row r="30" spans="1:7" ht="18" thickBot="1">
      <c r="A30" s="1" t="s">
        <v>27</v>
      </c>
    </row>
    <row r="31" spans="1:7" ht="15" thickBot="1">
      <c r="A31" s="3" t="s">
        <v>28</v>
      </c>
      <c r="B31" s="26"/>
      <c r="C31" s="26"/>
      <c r="D31" s="26"/>
      <c r="E31" s="26"/>
      <c r="F31" s="25" t="s">
        <v>29</v>
      </c>
    </row>
    <row r="32" spans="1:7">
      <c r="A32" s="19" t="s">
        <v>30</v>
      </c>
      <c r="B32" s="27"/>
      <c r="C32" s="27"/>
      <c r="D32" s="27"/>
      <c r="E32" s="27"/>
      <c r="F32" s="28">
        <f ca="1">F5</f>
        <v>112746.68999999997</v>
      </c>
    </row>
    <row r="33" spans="1:8">
      <c r="A33" s="19" t="s">
        <v>31</v>
      </c>
      <c r="B33" s="27"/>
      <c r="C33" s="27"/>
      <c r="D33" s="27"/>
      <c r="E33" s="27"/>
      <c r="F33" s="28">
        <f>[1]RR2018!E101</f>
        <v>1470</v>
      </c>
    </row>
    <row r="34" spans="1:8" ht="15" thickBot="1">
      <c r="A34" s="19" t="s">
        <v>32</v>
      </c>
      <c r="B34" s="27"/>
      <c r="C34" s="27"/>
      <c r="D34" s="27"/>
      <c r="E34" s="27"/>
      <c r="F34" s="28">
        <f>[1]RR2018!E93+[1]RR2018!E94</f>
        <v>-101</v>
      </c>
    </row>
    <row r="35" spans="1:8" ht="15" thickBot="1">
      <c r="A35" s="3" t="s">
        <v>33</v>
      </c>
      <c r="B35" s="26"/>
      <c r="C35" s="26"/>
      <c r="D35" s="26"/>
      <c r="E35" s="26"/>
      <c r="F35" s="25"/>
    </row>
    <row r="36" spans="1:8">
      <c r="A36" s="19" t="s">
        <v>34</v>
      </c>
      <c r="B36" s="27"/>
      <c r="C36" s="27"/>
      <c r="D36" s="27"/>
      <c r="E36" s="27"/>
      <c r="F36" s="28">
        <f ca="1">F27</f>
        <v>30316.929999999993</v>
      </c>
    </row>
    <row r="37" spans="1:8">
      <c r="A37" s="19" t="s">
        <v>31</v>
      </c>
      <c r="B37" s="27"/>
      <c r="C37" s="27"/>
      <c r="D37" s="27"/>
      <c r="E37" s="27"/>
      <c r="F37" s="28">
        <v>0</v>
      </c>
    </row>
    <row r="38" spans="1:8" ht="15" thickBot="1">
      <c r="A38" s="19" t="s">
        <v>32</v>
      </c>
      <c r="B38" s="27"/>
      <c r="C38" s="27"/>
      <c r="D38" s="27"/>
      <c r="E38" s="27"/>
      <c r="F38" s="28">
        <f>[1]RR2018!E95</f>
        <v>-200</v>
      </c>
    </row>
    <row r="39" spans="1:8" ht="15" thickBot="1">
      <c r="A39" s="3" t="s">
        <v>35</v>
      </c>
      <c r="B39" s="26"/>
      <c r="C39" s="26"/>
      <c r="D39" s="26"/>
      <c r="E39" s="26"/>
      <c r="F39" s="25">
        <f ca="1">F32+F33+F34+F36+F37+F38</f>
        <v>144232.61999999997</v>
      </c>
    </row>
    <row r="42" spans="1:8" s="36" customFormat="1" ht="25.8" customHeight="1">
      <c r="A42" s="31" t="s">
        <v>36</v>
      </c>
      <c r="B42" s="37" t="s">
        <v>41</v>
      </c>
      <c r="C42" s="38"/>
      <c r="D42" s="38"/>
      <c r="E42" s="38"/>
      <c r="F42" s="38"/>
      <c r="G42" s="38"/>
    </row>
    <row r="43" spans="1:8">
      <c r="B43" s="29" t="s">
        <v>37</v>
      </c>
      <c r="C43" s="29"/>
      <c r="D43" s="29"/>
      <c r="E43" s="29"/>
      <c r="F43" s="30"/>
    </row>
    <row r="44" spans="1:8">
      <c r="B44" s="29"/>
      <c r="C44" s="29"/>
      <c r="D44" s="29"/>
      <c r="E44" s="29"/>
      <c r="F44" s="30"/>
    </row>
    <row r="45" spans="1:8">
      <c r="A45" s="29"/>
      <c r="F45" s="29"/>
      <c r="H45" s="12"/>
    </row>
    <row r="46" spans="1:8" s="12" customFormat="1" ht="27">
      <c r="A46" s="33" t="s">
        <v>38</v>
      </c>
      <c r="B46" s="34"/>
      <c r="C46" s="34"/>
      <c r="D46" s="34"/>
      <c r="E46" s="33">
        <v>228</v>
      </c>
      <c r="F46" s="35" t="s">
        <v>39</v>
      </c>
      <c r="G46" s="32" t="s">
        <v>40</v>
      </c>
    </row>
    <row r="47" spans="1:8" s="12" customFormat="1"/>
    <row r="48" spans="1:8" s="12" customFormat="1"/>
  </sheetData>
  <mergeCells count="1">
    <mergeCell ref="B42:G4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Lindskog</dc:creator>
  <cp:lastModifiedBy>Claes Lindskog</cp:lastModifiedBy>
  <cp:lastPrinted>2018-09-30T17:24:11Z</cp:lastPrinted>
  <dcterms:created xsi:type="dcterms:W3CDTF">2018-09-30T17:16:54Z</dcterms:created>
  <dcterms:modified xsi:type="dcterms:W3CDTF">2018-10-01T09:14:55Z</dcterms:modified>
</cp:coreProperties>
</file>