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1460" windowHeight="56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F45" i="1"/>
  <c r="F44"/>
  <c r="F39"/>
  <c r="F52" s="1"/>
  <c r="F38"/>
  <c r="F51" s="1"/>
  <c r="F28"/>
  <c r="F27"/>
  <c r="F26"/>
  <c r="F25"/>
  <c r="F24"/>
  <c r="F23"/>
  <c r="F22"/>
  <c r="F21"/>
  <c r="F20"/>
  <c r="F19"/>
  <c r="F18"/>
  <c r="F17"/>
  <c r="F15"/>
  <c r="F14"/>
  <c r="F13"/>
  <c r="F12"/>
  <c r="F11"/>
  <c r="F10"/>
  <c r="F9"/>
  <c r="F8"/>
  <c r="F36" l="1"/>
  <c r="F49" l="1"/>
  <c r="F6" l="1"/>
  <c r="F35" l="1"/>
  <c r="F29"/>
  <c r="F30" s="1"/>
  <c r="F43" s="1"/>
  <c r="H29"/>
  <c r="F48" l="1"/>
  <c r="F53" s="1"/>
  <c r="F40"/>
</calcChain>
</file>

<file path=xl/sharedStrings.xml><?xml version="1.0" encoding="utf-8"?>
<sst xmlns="http://schemas.openxmlformats.org/spreadsheetml/2006/main" count="58" uniqueCount="51">
  <si>
    <t>BOKSLUT Rev 1</t>
  </si>
  <si>
    <t xml:space="preserve">Sammanställning av verksamhetsåret </t>
  </si>
  <si>
    <t>2019-01-01 t.o.m. 2019-12-31</t>
  </si>
  <si>
    <t>Resultaträkning</t>
  </si>
  <si>
    <t>Saldo in SEK</t>
  </si>
  <si>
    <t>Kommentar</t>
  </si>
  <si>
    <t>Intäkter</t>
  </si>
  <si>
    <t>Medlemsavgifter (flera kalenderår)</t>
  </si>
  <si>
    <t>Sponsor- och tryckbidrag</t>
  </si>
  <si>
    <t>Intäkter vid utflykter/resor</t>
  </si>
  <si>
    <t>Försäljning av böcker och skrifter</t>
  </si>
  <si>
    <t>Lottförsäljning</t>
  </si>
  <si>
    <t>Extra intäkter -&gt; Gåva</t>
  </si>
  <si>
    <t>Extra intäkter -&gt; Skuld</t>
  </si>
  <si>
    <t>Överf NEFS</t>
  </si>
  <si>
    <t>Köp av böcker/DVD</t>
  </si>
  <si>
    <t>Girokostnader</t>
  </si>
  <si>
    <t>Boktryckning etc</t>
  </si>
  <si>
    <t>Porto etc</t>
  </si>
  <si>
    <t>Representation/uppvaktn</t>
  </si>
  <si>
    <t>Marknadsföring</t>
  </si>
  <si>
    <t>Utgifter för utflykter/resor</t>
  </si>
  <si>
    <t>Reseersättning</t>
  </si>
  <si>
    <t>Web/IT</t>
  </si>
  <si>
    <t>Föreningsavgifter</t>
  </si>
  <si>
    <t>Återbet skuld</t>
  </si>
  <si>
    <t>Öresutg</t>
  </si>
  <si>
    <t>Saldo ut</t>
  </si>
  <si>
    <t>Checksiffra</t>
  </si>
  <si>
    <t>Resultat</t>
  </si>
  <si>
    <t>Balansräkning</t>
  </si>
  <si>
    <t>Vid verksamhetsårets början</t>
  </si>
  <si>
    <t>SEK</t>
  </si>
  <si>
    <t>Banksaldo</t>
  </si>
  <si>
    <t>Handkassa</t>
  </si>
  <si>
    <t>Övriga tillgångar</t>
  </si>
  <si>
    <t>Övriga fordringar</t>
  </si>
  <si>
    <t>Övriga skulder</t>
  </si>
  <si>
    <t>Ingående balans</t>
  </si>
  <si>
    <t>Förändringar under verksamhetsåret</t>
  </si>
  <si>
    <t>Årets resultat</t>
  </si>
  <si>
    <t>Erhållna fordringar</t>
  </si>
  <si>
    <t>Betalda skulder</t>
  </si>
  <si>
    <t>Vid verksamhetsårets slut</t>
  </si>
  <si>
    <t>Utgående balans</t>
  </si>
  <si>
    <t xml:space="preserve">Anm: </t>
  </si>
  <si>
    <t>Utgift för tryckning/distribution av bok urspr budg för 2019 med ca 18000, utfaller med ca 38000 kr under 2020.</t>
  </si>
  <si>
    <t>EFS-behållning för 2019 ca 5000 kr/sällskap fördelas början 2020 (liksom 2018 års behållning erhölls början 2019)</t>
  </si>
  <si>
    <t>Sällskapets ekonomi är oförändrad (om man tar hänsyn till att årets resultat beror på kostnadsflytt från 19 till 20)</t>
  </si>
  <si>
    <t>Antalet medlemmar för 2019 var 223</t>
  </si>
  <si>
    <t>Kostnader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</si>
</sst>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2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0" borderId="7" xfId="0" applyFont="1" applyBorder="1"/>
    <xf numFmtId="0" fontId="0" fillId="0" borderId="0" xfId="0" applyBorder="1"/>
    <xf numFmtId="2" fontId="0" fillId="0" borderId="7" xfId="0" applyNumberFormat="1" applyBorder="1"/>
    <xf numFmtId="0" fontId="3" fillId="0" borderId="8" xfId="0" applyFont="1" applyBorder="1"/>
    <xf numFmtId="2" fontId="3" fillId="0" borderId="7" xfId="0" applyNumberFormat="1" applyFont="1" applyBorder="1"/>
    <xf numFmtId="0" fontId="3" fillId="0" borderId="9" xfId="0" applyFont="1" applyBorder="1"/>
    <xf numFmtId="0" fontId="0" fillId="0" borderId="10" xfId="0" applyBorder="1"/>
    <xf numFmtId="2" fontId="0" fillId="0" borderId="9" xfId="0" applyNumberFormat="1" applyBorder="1"/>
    <xf numFmtId="0" fontId="0" fillId="0" borderId="11" xfId="0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2" fontId="0" fillId="0" borderId="3" xfId="0" applyNumberFormat="1" applyBorder="1"/>
    <xf numFmtId="0" fontId="2" fillId="0" borderId="1" xfId="0" applyFont="1" applyFill="1" applyBorder="1"/>
    <xf numFmtId="2" fontId="2" fillId="0" borderId="3" xfId="0" applyNumberFormat="1" applyFont="1" applyBorder="1"/>
    <xf numFmtId="0" fontId="2" fillId="0" borderId="2" xfId="0" applyFont="1" applyBorder="1"/>
    <xf numFmtId="0" fontId="2" fillId="0" borderId="0" xfId="0" applyFont="1" applyBorder="1"/>
    <xf numFmtId="2" fontId="2" fillId="0" borderId="8" xfId="0" applyNumberFormat="1" applyFont="1" applyBorder="1"/>
    <xf numFmtId="2" fontId="2" fillId="0" borderId="2" xfId="0" applyNumberFormat="1" applyFont="1" applyBorder="1"/>
    <xf numFmtId="0" fontId="2" fillId="0" borderId="9" xfId="0" applyFont="1" applyBorder="1"/>
    <xf numFmtId="0" fontId="2" fillId="0" borderId="10" xfId="0" applyFont="1" applyBorder="1"/>
    <xf numFmtId="2" fontId="2" fillId="0" borderId="11" xfId="0" applyNumberFormat="1" applyFont="1" applyBorder="1"/>
    <xf numFmtId="0" fontId="2" fillId="0" borderId="12" xfId="0" applyFont="1" applyBorder="1"/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%20200106/Claes%20G/Frank%20Heller/Ekonomi/R&#196;KENSKAPER%20FH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KB2006"/>
      <sheetName val="RR2006"/>
      <sheetName val="KB2007"/>
      <sheetName val="RR2007"/>
      <sheetName val="KB2008"/>
      <sheetName val="RR2008"/>
      <sheetName val="KB2009"/>
      <sheetName val="RR2009"/>
      <sheetName val="KB2010"/>
      <sheetName val="RR2010"/>
      <sheetName val="smst 09-10"/>
      <sheetName val="KB2011"/>
      <sheetName val="RR2011"/>
      <sheetName val="smst 10-11"/>
      <sheetName val="KB2012"/>
      <sheetName val="RR2012"/>
      <sheetName val="smst 11-12"/>
      <sheetName val="KB2013"/>
      <sheetName val="RR2013"/>
      <sheetName val="smst 12-13"/>
      <sheetName val="KB2014"/>
      <sheetName val="RR2014"/>
      <sheetName val="smst 13-14"/>
      <sheetName val="KB2015"/>
      <sheetName val="RR2015"/>
      <sheetName val="smst 14-15"/>
      <sheetName val="KB2016"/>
      <sheetName val="RR2016"/>
      <sheetName val="smst 15-16"/>
      <sheetName val="KB2017"/>
      <sheetName val="RR2017"/>
      <sheetName val="smst 16-17"/>
      <sheetName val="KB2018"/>
      <sheetName val="RR2018"/>
      <sheetName val="smst 17.2-18.1"/>
      <sheetName val="smst 18.2"/>
      <sheetName val="KB2019"/>
      <sheetName val="RR2019"/>
      <sheetName val="Smst 19"/>
      <sheetName val="KB2020"/>
      <sheetName val="RR2020"/>
      <sheetName val="Smst 20"/>
      <sheetName val="Blad4"/>
      <sheetName val="Blad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9">
          <cell r="F89">
            <v>121495.43</v>
          </cell>
        </row>
      </sheetData>
      <sheetData sheetId="35"/>
      <sheetData sheetId="36"/>
      <sheetData sheetId="37"/>
      <sheetData sheetId="38">
        <row r="4">
          <cell r="F4">
            <v>431</v>
          </cell>
        </row>
        <row r="6">
          <cell r="B6">
            <v>1652</v>
          </cell>
          <cell r="E6">
            <v>0</v>
          </cell>
        </row>
        <row r="7">
          <cell r="B7">
            <v>760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13420</v>
          </cell>
          <cell r="E9">
            <v>0</v>
          </cell>
        </row>
        <row r="10">
          <cell r="B10">
            <v>59200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5045.4799999999996</v>
          </cell>
          <cell r="E14">
            <v>0</v>
          </cell>
        </row>
        <row r="15">
          <cell r="B15">
            <v>0</v>
          </cell>
        </row>
        <row r="16">
          <cell r="B16">
            <v>19045.010000000002</v>
          </cell>
          <cell r="E16">
            <v>0</v>
          </cell>
        </row>
        <row r="17">
          <cell r="B17">
            <v>900</v>
          </cell>
          <cell r="E17">
            <v>0</v>
          </cell>
        </row>
        <row r="18">
          <cell r="B18">
            <v>100</v>
          </cell>
          <cell r="E18">
            <v>0</v>
          </cell>
        </row>
        <row r="19">
          <cell r="B19">
            <v>0</v>
          </cell>
        </row>
        <row r="20">
          <cell r="B20">
            <v>0</v>
          </cell>
        </row>
        <row r="24">
          <cell r="B24">
            <v>-22</v>
          </cell>
        </row>
        <row r="25">
          <cell r="B25">
            <v>-1617</v>
          </cell>
        </row>
        <row r="26">
          <cell r="B26">
            <v>218.1</v>
          </cell>
        </row>
        <row r="28">
          <cell r="B28">
            <v>0</v>
          </cell>
          <cell r="E28">
            <v>0</v>
          </cell>
        </row>
        <row r="29">
          <cell r="B29">
            <v>-13100</v>
          </cell>
          <cell r="E29">
            <v>0</v>
          </cell>
        </row>
        <row r="30">
          <cell r="B30">
            <v>-59219.360000000001</v>
          </cell>
          <cell r="E30">
            <v>0</v>
          </cell>
        </row>
        <row r="31">
          <cell r="B31">
            <v>0</v>
          </cell>
          <cell r="E31">
            <v>0</v>
          </cell>
        </row>
        <row r="32">
          <cell r="B32">
            <v>0</v>
          </cell>
          <cell r="E32">
            <v>-36</v>
          </cell>
        </row>
        <row r="33">
          <cell r="B33">
            <v>0</v>
          </cell>
          <cell r="E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-700</v>
          </cell>
          <cell r="E35">
            <v>0</v>
          </cell>
        </row>
        <row r="36">
          <cell r="B36">
            <v>-805</v>
          </cell>
          <cell r="E36">
            <v>0</v>
          </cell>
        </row>
        <row r="37">
          <cell r="B37">
            <v>-1150</v>
          </cell>
          <cell r="E37">
            <v>0</v>
          </cell>
        </row>
        <row r="38">
          <cell r="B38">
            <v>-1349.25</v>
          </cell>
          <cell r="E38">
            <v>0</v>
          </cell>
        </row>
        <row r="39">
          <cell r="B39">
            <v>-500</v>
          </cell>
          <cell r="E39">
            <v>0</v>
          </cell>
        </row>
        <row r="40">
          <cell r="B40">
            <v>-0.02</v>
          </cell>
        </row>
        <row r="41">
          <cell r="B41">
            <v>-101</v>
          </cell>
        </row>
        <row r="44">
          <cell r="F44">
            <v>395</v>
          </cell>
        </row>
        <row r="45">
          <cell r="F45">
            <v>143236.38999999998</v>
          </cell>
        </row>
        <row r="50">
          <cell r="F50">
            <v>-101</v>
          </cell>
        </row>
        <row r="53">
          <cell r="D53">
            <v>-101</v>
          </cell>
        </row>
        <row r="57">
          <cell r="F57">
            <v>0</v>
          </cell>
        </row>
        <row r="60">
          <cell r="D60">
            <v>0</v>
          </cell>
        </row>
      </sheetData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I4" sqref="I4"/>
    </sheetView>
  </sheetViews>
  <sheetFormatPr defaultRowHeight="14.4"/>
  <cols>
    <col min="4" max="4" width="9" customWidth="1"/>
    <col min="6" max="6" width="11.33203125" customWidth="1"/>
    <col min="7" max="7" width="22.109375" customWidth="1"/>
    <col min="8" max="8" width="11.33203125" customWidth="1"/>
    <col min="9" max="9" width="9.5546875" bestFit="1" customWidth="1"/>
    <col min="12" max="12" width="10.33203125" bestFit="1" customWidth="1"/>
  </cols>
  <sheetData>
    <row r="1" spans="1:7" s="1" customFormat="1" ht="17.399999999999999">
      <c r="A1" s="1" t="s">
        <v>0</v>
      </c>
    </row>
    <row r="2" spans="1:7" ht="17.399999999999999">
      <c r="A2" s="1" t="s">
        <v>1</v>
      </c>
      <c r="G2" s="1"/>
    </row>
    <row r="3" spans="1:7" ht="17.399999999999999">
      <c r="A3" s="1" t="s">
        <v>2</v>
      </c>
      <c r="G3" s="2">
        <v>44083</v>
      </c>
    </row>
    <row r="4" spans="1:7" ht="17.399999999999999">
      <c r="A4" s="1"/>
      <c r="G4" s="2"/>
    </row>
    <row r="5" spans="1:7" ht="18" thickBot="1">
      <c r="A5" s="1" t="s">
        <v>3</v>
      </c>
    </row>
    <row r="6" spans="1:7" ht="15" thickBot="1">
      <c r="A6" s="3" t="s">
        <v>4</v>
      </c>
      <c r="B6" s="4"/>
      <c r="C6" s="4"/>
      <c r="D6" s="4"/>
      <c r="E6" s="4"/>
      <c r="F6" s="5">
        <f>[1]RR2018!F89</f>
        <v>121495.43</v>
      </c>
      <c r="G6" s="6" t="s">
        <v>5</v>
      </c>
    </row>
    <row r="7" spans="1:7">
      <c r="A7" s="7" t="s">
        <v>6</v>
      </c>
      <c r="B7" s="8"/>
      <c r="C7" s="8"/>
      <c r="D7" s="8"/>
      <c r="E7" s="8"/>
      <c r="F7" s="9"/>
      <c r="G7" s="10"/>
    </row>
    <row r="8" spans="1:7">
      <c r="A8" s="11" t="s">
        <v>7</v>
      </c>
      <c r="B8" s="12"/>
      <c r="C8" s="12"/>
      <c r="D8" s="12"/>
      <c r="E8" s="12"/>
      <c r="F8" s="13">
        <f>[1]RR2019!B14+[1]RR2019!E14+[1]RR2019!B15+[1]RR2019!E15+[1]RR2019!B16+[1]RR2019!B17+[1]RR2019!B18+[1]RR2019!E16+[1]RR2019!E17+[1]RR2019!E18</f>
        <v>25090.49</v>
      </c>
      <c r="G8" s="14"/>
    </row>
    <row r="9" spans="1:7">
      <c r="A9" s="11" t="s">
        <v>8</v>
      </c>
      <c r="B9" s="12"/>
      <c r="C9" s="12"/>
      <c r="D9" s="12"/>
      <c r="E9" s="12"/>
      <c r="F9" s="13">
        <f>[1]RR2019!B12+[1]RR2019!E12</f>
        <v>0</v>
      </c>
      <c r="G9" s="14"/>
    </row>
    <row r="10" spans="1:7">
      <c r="A10" s="11" t="s">
        <v>9</v>
      </c>
      <c r="B10" s="12"/>
      <c r="C10" s="12"/>
      <c r="D10" s="12"/>
      <c r="E10" s="12"/>
      <c r="F10" s="13">
        <f>[1]RR2019!B8+[1]RR2019!E8+[1]RR2019!B9+[1]RR2019!E9+[1]RR2019!B10+[1]RR2019!E10+[1]RR2019!B11+[1]RR2019!E11</f>
        <v>72620</v>
      </c>
      <c r="G10" s="14"/>
    </row>
    <row r="11" spans="1:7">
      <c r="A11" s="11" t="s">
        <v>10</v>
      </c>
      <c r="B11" s="12"/>
      <c r="C11" s="12"/>
      <c r="D11" s="12"/>
      <c r="E11" s="12"/>
      <c r="F11" s="13">
        <f>[1]RR2019!B6+[1]RR2019!B7+[1]RR2019!E6+[1]RR2019!E7</f>
        <v>2412</v>
      </c>
      <c r="G11" s="14"/>
    </row>
    <row r="12" spans="1:7">
      <c r="A12" s="11" t="s">
        <v>11</v>
      </c>
      <c r="B12" s="12"/>
      <c r="C12" s="12"/>
      <c r="D12" s="12"/>
      <c r="E12" s="12"/>
      <c r="F12" s="15">
        <f>[1]RR2019!B13+[1]RR2019!E13</f>
        <v>0</v>
      </c>
      <c r="G12" s="14"/>
    </row>
    <row r="13" spans="1:7">
      <c r="A13" s="11" t="s">
        <v>12</v>
      </c>
      <c r="B13" s="12"/>
      <c r="C13" s="12"/>
      <c r="D13" s="12"/>
      <c r="E13" s="12"/>
      <c r="F13" s="13">
        <f>[1]RR2019!B19+[1]RR2019!E22</f>
        <v>0</v>
      </c>
      <c r="G13" s="14"/>
    </row>
    <row r="14" spans="1:7">
      <c r="A14" s="11" t="s">
        <v>13</v>
      </c>
      <c r="B14" s="12"/>
      <c r="C14" s="12"/>
      <c r="D14" s="12"/>
      <c r="E14" s="12"/>
      <c r="F14" s="13">
        <f>[1]RR2019!B20</f>
        <v>0</v>
      </c>
      <c r="G14" s="14"/>
    </row>
    <row r="15" spans="1:7" ht="15" thickBot="1">
      <c r="A15" s="16" t="s">
        <v>14</v>
      </c>
      <c r="B15" s="17"/>
      <c r="C15" s="17"/>
      <c r="D15" s="17"/>
      <c r="E15" s="17"/>
      <c r="F15" s="18">
        <f>[1]RR2019!B20</f>
        <v>0</v>
      </c>
      <c r="G15" s="19"/>
    </row>
    <row r="16" spans="1:7">
      <c r="A16" s="20" t="s">
        <v>50</v>
      </c>
      <c r="B16" s="12"/>
      <c r="C16" s="12"/>
      <c r="D16" s="12"/>
      <c r="E16" s="12"/>
      <c r="F16" s="21"/>
      <c r="G16" s="22"/>
    </row>
    <row r="17" spans="1:8">
      <c r="A17" s="11" t="s">
        <v>15</v>
      </c>
      <c r="B17" s="12"/>
      <c r="C17" s="12"/>
      <c r="D17" s="12"/>
      <c r="E17" s="12"/>
      <c r="F17" s="13">
        <f>[1]RR2019!E33+[1]RR2019!B33</f>
        <v>0</v>
      </c>
      <c r="G17" s="14"/>
    </row>
    <row r="18" spans="1:8">
      <c r="A18" s="11" t="s">
        <v>16</v>
      </c>
      <c r="B18" s="12"/>
      <c r="C18" s="12"/>
      <c r="D18" s="12"/>
      <c r="E18" s="12"/>
      <c r="F18" s="13">
        <f>[1]RR2019!B24+[1]RR2019!B25+[1]RR2019!B26</f>
        <v>-1420.9</v>
      </c>
      <c r="G18" s="22"/>
    </row>
    <row r="19" spans="1:8">
      <c r="A19" s="11" t="s">
        <v>17</v>
      </c>
      <c r="B19" s="12"/>
      <c r="C19" s="12"/>
      <c r="D19" s="12"/>
      <c r="E19" s="12"/>
      <c r="F19" s="13">
        <f>[1]RR2019!B34+[1]RR2019!E34</f>
        <v>0</v>
      </c>
      <c r="G19" s="22"/>
    </row>
    <row r="20" spans="1:8">
      <c r="A20" s="11" t="s">
        <v>18</v>
      </c>
      <c r="B20" s="12"/>
      <c r="C20" s="12"/>
      <c r="D20" s="12"/>
      <c r="E20" s="12"/>
      <c r="F20" s="13">
        <f>[1]RR2019!B32+[1]RR2019!E32</f>
        <v>-36</v>
      </c>
      <c r="G20" s="14"/>
    </row>
    <row r="21" spans="1:8">
      <c r="A21" s="11" t="s">
        <v>19</v>
      </c>
      <c r="B21" s="12"/>
      <c r="C21" s="12"/>
      <c r="D21" s="12"/>
      <c r="E21" s="12"/>
      <c r="F21" s="13">
        <f>[1]RR2019!B36+[1]RR2019!E36</f>
        <v>-805</v>
      </c>
      <c r="G21" s="22"/>
    </row>
    <row r="22" spans="1:8">
      <c r="A22" s="11" t="s">
        <v>20</v>
      </c>
      <c r="B22" s="12"/>
      <c r="C22" s="12"/>
      <c r="D22" s="12"/>
      <c r="E22" s="12"/>
      <c r="F22" s="13">
        <f>[1]RR2019!B35+[1]RR2019!E35</f>
        <v>-700</v>
      </c>
      <c r="G22" s="22"/>
    </row>
    <row r="23" spans="1:8">
      <c r="A23" s="11" t="s">
        <v>21</v>
      </c>
      <c r="B23" s="12"/>
      <c r="C23" s="12"/>
      <c r="D23" s="12"/>
      <c r="E23" s="12"/>
      <c r="F23" s="13">
        <f>[1]RR2019!B28+[1]RR2019!E28+[1]RR2019!B29+[1]RR2019!E29+[1]RR2019!B30+[1]RR2019!E30+[1]RR2019!B31+[1]RR2019!E31</f>
        <v>-72319.360000000001</v>
      </c>
      <c r="G23" s="22"/>
    </row>
    <row r="24" spans="1:8">
      <c r="A24" s="11" t="s">
        <v>22</v>
      </c>
      <c r="B24" s="12"/>
      <c r="C24" s="12"/>
      <c r="D24" s="12"/>
      <c r="E24" s="12"/>
      <c r="F24" s="13">
        <f>[1]RR2019!B37+[1]RR2019!E37</f>
        <v>-1150</v>
      </c>
      <c r="G24" s="22"/>
    </row>
    <row r="25" spans="1:8">
      <c r="A25" s="11" t="s">
        <v>23</v>
      </c>
      <c r="B25" s="12"/>
      <c r="C25" s="12"/>
      <c r="D25" s="12"/>
      <c r="E25" s="12"/>
      <c r="F25" s="13">
        <f>[1]RR2019!B38+[1]RR2019!E38</f>
        <v>-1349.25</v>
      </c>
      <c r="G25" s="22"/>
    </row>
    <row r="26" spans="1:8">
      <c r="A26" s="11" t="s">
        <v>24</v>
      </c>
      <c r="B26" s="12"/>
      <c r="C26" s="12"/>
      <c r="D26" s="12"/>
      <c r="E26" s="12"/>
      <c r="F26" s="13">
        <f>[1]RR2019!B39+[1]RR2019!E39</f>
        <v>-500</v>
      </c>
      <c r="G26" s="22"/>
    </row>
    <row r="27" spans="1:8">
      <c r="A27" s="11" t="s">
        <v>25</v>
      </c>
      <c r="B27" s="12"/>
      <c r="C27" s="12"/>
      <c r="D27" s="12"/>
      <c r="E27" s="12"/>
      <c r="F27" s="13">
        <f>[1]RR2019!B41</f>
        <v>-101</v>
      </c>
      <c r="G27" s="22"/>
    </row>
    <row r="28" spans="1:8" ht="15" thickBot="1">
      <c r="A28" s="11" t="s">
        <v>26</v>
      </c>
      <c r="B28" s="12"/>
      <c r="C28" s="12"/>
      <c r="D28" s="12"/>
      <c r="E28" s="12"/>
      <c r="F28" s="13">
        <f>[1]RR2019!B40</f>
        <v>-0.02</v>
      </c>
      <c r="G28" s="22"/>
    </row>
    <row r="29" spans="1:8" ht="15" thickBot="1">
      <c r="A29" s="3" t="s">
        <v>27</v>
      </c>
      <c r="B29" s="4"/>
      <c r="C29" s="4"/>
      <c r="D29" s="4"/>
      <c r="E29" s="4"/>
      <c r="F29" s="5">
        <f>SUM(F6:F28)</f>
        <v>143236.38999999998</v>
      </c>
      <c r="G29" s="23" t="s">
        <v>28</v>
      </c>
      <c r="H29" s="24">
        <f>[1]RR2019!F45</f>
        <v>143236.38999999998</v>
      </c>
    </row>
    <row r="30" spans="1:8" ht="15" thickBot="1">
      <c r="A30" s="25" t="s">
        <v>29</v>
      </c>
      <c r="B30" s="4"/>
      <c r="C30" s="4"/>
      <c r="D30" s="4"/>
      <c r="E30" s="4"/>
      <c r="F30" s="26">
        <f>F29-F6</f>
        <v>21740.959999999992</v>
      </c>
    </row>
    <row r="33" spans="1:6" ht="18" thickBot="1">
      <c r="A33" s="1" t="s">
        <v>30</v>
      </c>
    </row>
    <row r="34" spans="1:6" ht="15" thickBot="1">
      <c r="A34" s="3" t="s">
        <v>31</v>
      </c>
      <c r="B34" s="27"/>
      <c r="C34" s="27"/>
      <c r="D34" s="27"/>
      <c r="E34" s="27"/>
      <c r="F34" s="26" t="s">
        <v>32</v>
      </c>
    </row>
    <row r="35" spans="1:6">
      <c r="A35" s="20" t="s">
        <v>33</v>
      </c>
      <c r="B35" s="28"/>
      <c r="C35" s="28"/>
      <c r="D35" s="28"/>
      <c r="E35" s="28"/>
      <c r="F35" s="29">
        <f>F6</f>
        <v>121495.43</v>
      </c>
    </row>
    <row r="36" spans="1:6">
      <c r="A36" s="20" t="s">
        <v>34</v>
      </c>
      <c r="B36" s="28"/>
      <c r="C36" s="28"/>
      <c r="D36" s="28"/>
      <c r="E36" s="28"/>
      <c r="F36" s="29">
        <f>[1]RR2019!F4</f>
        <v>431</v>
      </c>
    </row>
    <row r="37" spans="1:6">
      <c r="A37" s="20" t="s">
        <v>35</v>
      </c>
      <c r="B37" s="28"/>
      <c r="C37" s="28"/>
      <c r="D37" s="28"/>
      <c r="E37" s="28"/>
      <c r="F37" s="29">
        <v>0</v>
      </c>
    </row>
    <row r="38" spans="1:6">
      <c r="A38" s="20" t="s">
        <v>36</v>
      </c>
      <c r="B38" s="28"/>
      <c r="C38" s="28"/>
      <c r="D38" s="28"/>
      <c r="E38" s="28"/>
      <c r="F38" s="29">
        <f>[1]RR2019!F57</f>
        <v>0</v>
      </c>
    </row>
    <row r="39" spans="1:6" ht="15" thickBot="1">
      <c r="A39" s="20" t="s">
        <v>37</v>
      </c>
      <c r="B39" s="28"/>
      <c r="C39" s="28"/>
      <c r="D39" s="28"/>
      <c r="E39" s="28"/>
      <c r="F39" s="29">
        <f>[1]RR2019!F50</f>
        <v>-101</v>
      </c>
    </row>
    <row r="40" spans="1:6" ht="15" thickBot="1">
      <c r="A40" s="3" t="s">
        <v>38</v>
      </c>
      <c r="B40" s="27"/>
      <c r="C40" s="27"/>
      <c r="D40" s="27"/>
      <c r="E40" s="27"/>
      <c r="F40" s="26">
        <f>SUM(F35:F39)</f>
        <v>121825.43</v>
      </c>
    </row>
    <row r="41" spans="1:6" ht="15" thickBot="1">
      <c r="A41" s="27"/>
      <c r="B41" s="27"/>
      <c r="C41" s="27"/>
      <c r="D41" s="27"/>
      <c r="E41" s="27"/>
      <c r="F41" s="30"/>
    </row>
    <row r="42" spans="1:6" ht="15" thickBot="1">
      <c r="A42" s="31" t="s">
        <v>39</v>
      </c>
      <c r="B42" s="32"/>
      <c r="C42" s="32"/>
      <c r="D42" s="32"/>
      <c r="E42" s="32"/>
      <c r="F42" s="26" t="s">
        <v>32</v>
      </c>
    </row>
    <row r="43" spans="1:6">
      <c r="A43" s="20" t="s">
        <v>40</v>
      </c>
      <c r="B43" s="28"/>
      <c r="C43" s="28"/>
      <c r="D43" s="28"/>
      <c r="E43" s="28"/>
      <c r="F43" s="29">
        <f>F30</f>
        <v>21740.959999999992</v>
      </c>
    </row>
    <row r="44" spans="1:6">
      <c r="A44" s="20" t="s">
        <v>41</v>
      </c>
      <c r="B44" s="28"/>
      <c r="C44" s="28"/>
      <c r="D44" s="28"/>
      <c r="E44" s="28"/>
      <c r="F44" s="29">
        <f>[1]RR2019!D60</f>
        <v>0</v>
      </c>
    </row>
    <row r="45" spans="1:6" ht="15" thickBot="1">
      <c r="A45" s="31" t="s">
        <v>42</v>
      </c>
      <c r="B45" s="32"/>
      <c r="C45" s="32"/>
      <c r="D45" s="32"/>
      <c r="E45" s="32"/>
      <c r="F45" s="33">
        <f>-[1]RR2019!D53</f>
        <v>101</v>
      </c>
    </row>
    <row r="46" spans="1:6" ht="15" thickBot="1">
      <c r="A46" s="27"/>
      <c r="B46" s="27"/>
      <c r="C46" s="27"/>
      <c r="D46" s="27"/>
      <c r="E46" s="27"/>
      <c r="F46" s="30"/>
    </row>
    <row r="47" spans="1:6" ht="15" thickBot="1">
      <c r="A47" s="3" t="s">
        <v>43</v>
      </c>
      <c r="B47" s="27"/>
      <c r="C47" s="27"/>
      <c r="D47" s="27"/>
      <c r="E47" s="34"/>
      <c r="F47" s="26" t="s">
        <v>32</v>
      </c>
    </row>
    <row r="48" spans="1:6">
      <c r="A48" s="20" t="s">
        <v>33</v>
      </c>
      <c r="B48" s="28"/>
      <c r="C48" s="28"/>
      <c r="D48" s="28"/>
      <c r="E48" s="28"/>
      <c r="F48" s="29">
        <f>F35+F43-F49</f>
        <v>142841.38999999998</v>
      </c>
    </row>
    <row r="49" spans="1:10">
      <c r="A49" s="20" t="s">
        <v>34</v>
      </c>
      <c r="B49" s="28"/>
      <c r="C49" s="28"/>
      <c r="D49" s="28"/>
      <c r="E49" s="28"/>
      <c r="F49" s="29">
        <f>[1]RR2019!F44</f>
        <v>395</v>
      </c>
    </row>
    <row r="50" spans="1:10">
      <c r="A50" s="20" t="s">
        <v>35</v>
      </c>
      <c r="B50" s="28"/>
      <c r="C50" s="28"/>
      <c r="D50" s="28"/>
      <c r="E50" s="28"/>
      <c r="F50" s="29">
        <v>0</v>
      </c>
    </row>
    <row r="51" spans="1:10">
      <c r="A51" s="20" t="s">
        <v>36</v>
      </c>
      <c r="B51" s="28"/>
      <c r="C51" s="28"/>
      <c r="D51" s="28"/>
      <c r="E51" s="28"/>
      <c r="F51" s="29">
        <f>F38+F44</f>
        <v>0</v>
      </c>
    </row>
    <row r="52" spans="1:10" ht="15" thickBot="1">
      <c r="A52" s="20" t="s">
        <v>37</v>
      </c>
      <c r="B52" s="28"/>
      <c r="C52" s="28"/>
      <c r="D52" s="28"/>
      <c r="E52" s="28"/>
      <c r="F52" s="29">
        <f>F39+F45</f>
        <v>0</v>
      </c>
    </row>
    <row r="53" spans="1:10" ht="15" thickBot="1">
      <c r="A53" s="3" t="s">
        <v>44</v>
      </c>
      <c r="B53" s="27"/>
      <c r="C53" s="27"/>
      <c r="D53" s="27"/>
      <c r="E53" s="27"/>
      <c r="F53" s="26">
        <f>SUM(F48:F52)</f>
        <v>143236.38999999998</v>
      </c>
    </row>
    <row r="56" spans="1:10" s="36" customFormat="1">
      <c r="A56" s="35" t="s">
        <v>45</v>
      </c>
      <c r="B56" s="40" t="s">
        <v>46</v>
      </c>
      <c r="C56" s="41"/>
      <c r="D56" s="41"/>
      <c r="E56" s="41"/>
      <c r="F56" s="41"/>
      <c r="G56" s="41"/>
      <c r="H56" s="41"/>
      <c r="I56" s="41"/>
      <c r="J56" s="41"/>
    </row>
    <row r="57" spans="1:10">
      <c r="B57" s="37" t="s">
        <v>47</v>
      </c>
      <c r="C57" s="37"/>
      <c r="D57" s="37"/>
      <c r="E57" s="37"/>
      <c r="F57" s="38"/>
    </row>
    <row r="58" spans="1:10">
      <c r="A58" s="37"/>
      <c r="B58" s="37" t="s">
        <v>48</v>
      </c>
      <c r="C58" s="37"/>
      <c r="D58" s="37"/>
      <c r="E58" s="37"/>
      <c r="F58" s="38"/>
    </row>
    <row r="59" spans="1:10">
      <c r="A59" s="37"/>
      <c r="B59" s="37" t="s">
        <v>49</v>
      </c>
      <c r="C59" s="37"/>
      <c r="D59" s="37"/>
      <c r="E59" s="37"/>
      <c r="F59" s="38"/>
    </row>
    <row r="60" spans="1:10" s="12" customFormat="1">
      <c r="H60" s="39"/>
    </row>
    <row r="61" spans="1:10" ht="17.399999999999999">
      <c r="A61" s="1"/>
    </row>
  </sheetData>
  <sheetProtection sheet="1" objects="1" scenarios="1"/>
  <mergeCells count="1">
    <mergeCell ref="B56:J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Lindskog</dc:creator>
  <cp:lastModifiedBy>Claes Lindskog</cp:lastModifiedBy>
  <dcterms:created xsi:type="dcterms:W3CDTF">2020-09-09T11:05:49Z</dcterms:created>
  <dcterms:modified xsi:type="dcterms:W3CDTF">2020-09-09T11:12:35Z</dcterms:modified>
</cp:coreProperties>
</file>